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В 2017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'В 2017'!$A$1:$E$45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<sst xmlns="http://schemas.openxmlformats.org/spreadsheetml/2006/main" count="45" uniqueCount="45">
  <si>
    <t xml:space="preserve">УТВЕРЖДАЮ:</t>
  </si>
  <si>
    <t xml:space="preserve">  Председатель                                                                                                                     </t>
  </si>
  <si>
    <t xml:space="preserve"> Местного отделения Общероссийской общественно-государственной организации "Добровольное общество содействия армии, авиации и флоту России"Партизанского района Красноярского края</t>
  </si>
  <si>
    <t xml:space="preserve">_____________</t>
  </si>
  <si>
    <t xml:space="preserve">/Секисов Д.А./</t>
  </si>
  <si>
    <t xml:space="preserve">01 июля 2018 года</t>
  </si>
  <si>
    <t xml:space="preserve">СМЕТА РАСХОДОВ</t>
  </si>
  <si>
    <t xml:space="preserve">на обучение учащегося по профессии "Водитель категории "В"</t>
  </si>
  <si>
    <t xml:space="preserve">С 01.07.2018 г.</t>
  </si>
  <si>
    <t xml:space="preserve">Срок обучения 3 месяца</t>
  </si>
  <si>
    <t xml:space="preserve">наполняемость группы 15 человек</t>
  </si>
  <si>
    <t xml:space="preserve">Количество теоретических часов обучения-134 часов</t>
  </si>
  <si>
    <t xml:space="preserve">Количество практического обучения-55 часов+1 час экзамен</t>
  </si>
  <si>
    <t xml:space="preserve">Стоимост пед.часа- 70 руб</t>
  </si>
  <si>
    <t xml:space="preserve">Стоимость часа мастера п/о- 20 руб.</t>
  </si>
  <si>
    <t xml:space="preserve">1. Заработная плата всего</t>
  </si>
  <si>
    <t xml:space="preserve">1.1.Преподавателя (134*70*1,6/15)</t>
  </si>
  <si>
    <t xml:space="preserve">1.2.Заработная плата мастера производственного обучения 20*57*1,6</t>
  </si>
  <si>
    <t xml:space="preserve">1.3.Зарплата административно-хозяйственного пресонала</t>
  </si>
  <si>
    <t xml:space="preserve">2.Отчисления от заработной платы всего:</t>
  </si>
  <si>
    <t xml:space="preserve">2.1.Отчисления в ПФР 30% от ФЗП</t>
  </si>
  <si>
    <t xml:space="preserve">2.2.Страховые взносы от несчастных случаев на производстве 0,2% от ФЗП</t>
  </si>
  <si>
    <t xml:space="preserve">3. Расходы на хозяйственные нужды всего</t>
  </si>
  <si>
    <t xml:space="preserve">3.1.Расходы на энергоснабжение</t>
  </si>
  <si>
    <t xml:space="preserve">3.2. Расходы на приобретение канцтоваров, хозпринадлежностей</t>
  </si>
  <si>
    <t xml:space="preserve">4.Расходы непосредственно связанные с процессом обучения</t>
  </si>
  <si>
    <t xml:space="preserve">4.1 Разработка учебно-методической документации 10% ФЗП преподавателей</t>
  </si>
  <si>
    <t xml:space="preserve">4.2. Расходы на приобретение учебного пособия</t>
  </si>
  <si>
    <t xml:space="preserve">4.3. Стоимость свидетельств об окончании</t>
  </si>
  <si>
    <t xml:space="preserve">4.4. Расходы на приобретение запчастей 20% в год от рыночной стоимости 800000 руб (800000*20%/12мес/15чел*3 мес)</t>
  </si>
  <si>
    <t xml:space="preserve">4.5. Амортизация на полное восстановление от рыночной стоимости (800000/5 лет/12 мес*3мес/15чел)</t>
  </si>
  <si>
    <t xml:space="preserve">4.6. Расходы на приобретение ГСМ (56 часов учебной езды, 1 час экзамен,20 км. пробег за 1 час езды,  средняя норма расхода 15,7 лит на 100 км.всего 179 л. ГСМ за 56 часов езды*43 руб) </t>
  </si>
  <si>
    <t xml:space="preserve">норма расхода средняя 15,84 л</t>
  </si>
  <si>
    <t xml:space="preserve">4.7. Отчисления в вышестоящую организацию ДОСААФ 31900*10%</t>
  </si>
  <si>
    <t xml:space="preserve">4.8.Расходы на текущий и капитальный ремонт зданий учебного класса и гаража</t>
  </si>
  <si>
    <t xml:space="preserve">4.9. Прочие расходы, связанные с содержанием основных средств, оборудованием и содержанием площадки для практических занятий</t>
  </si>
  <si>
    <t xml:space="preserve">4.10. Расходы на покупку призов для участия в спортивных соревнованиях и мероприятиях, расходы по лицензированию, пожарную сигнализацию</t>
  </si>
  <si>
    <t xml:space="preserve">5. Сумма налогов и сборов всего</t>
  </si>
  <si>
    <t xml:space="preserve">5.1. Транспортный налог (140 л.с*18/12 мес*3 мес/15)Калдина</t>
  </si>
  <si>
    <t xml:space="preserve">5.2. Транспортный налог (80 л.с*6/12 мес*3 мес/15)ВАЗ 2121</t>
  </si>
  <si>
    <t xml:space="preserve">5.3. Транспортный налог (80,9 л.с*6/12 мес*3 мес/15)ВАЗ 21214</t>
  </si>
  <si>
    <t xml:space="preserve">5.4. Налог в связи с применением УСНО (31900*6%)</t>
  </si>
  <si>
    <t xml:space="preserve">ВСЕГО РАСХОДОВ</t>
  </si>
  <si>
    <t xml:space="preserve">Главный бухгалтер</t>
  </si>
  <si>
    <t xml:space="preserve">/Чибисова Н.А./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</si>
</sst>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7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5"/>
  <sheetViews>
    <sheetView windowProtection="false" showFormulas="false" showGridLines="true" showRowColHeaders="true" showZeros="true" rightToLeft="false" tabSelected="true" showOutlineSymbols="true" defaultGridColor="true" view="normal" topLeftCell="A26" colorId="64" zoomScale="100" zoomScaleNormal="100" zoomScalePageLayoutView="100" workbookViewId="0">
      <selection pane="topLeft" activeCell="C16" activeCellId="0" sqref="C16"/>
    </sheetView>
  </sheetViews>
  <sheetFormatPr defaultRowHeight="12.75"/>
  <cols>
    <col collapsed="false" hidden="false" max="1" min="1" style="0" width="35.3877551020408"/>
    <col collapsed="false" hidden="false" max="2" min="2" style="0" width="31.2551020408163"/>
    <col collapsed="false" hidden="false" max="3" min="3" style="0" width="21.8316326530612"/>
  </cols>
  <sheetData>
    <row r="1" customFormat="false" ht="15.75" hidden="false" customHeight="false" outlineLevel="0" collapsed="false">
      <c r="A1" s="1" t="s">
        <v>0</v>
      </c>
      <c r="B1" s="1"/>
      <c r="C1" s="1"/>
    </row>
    <row r="2" customFormat="false" ht="15.75" hidden="false" customHeight="true" outlineLevel="0" collapsed="false">
      <c r="A2" s="2"/>
      <c r="B2" s="3" t="s">
        <v>1</v>
      </c>
      <c r="C2" s="3"/>
    </row>
    <row r="3" customFormat="false" ht="63" hidden="false" customHeight="true" outlineLevel="0" collapsed="false">
      <c r="A3" s="2"/>
      <c r="B3" s="3" t="s">
        <v>2</v>
      </c>
      <c r="C3" s="3"/>
    </row>
    <row r="4" customFormat="false" ht="15.75" hidden="true" customHeight="false" outlineLevel="0" collapsed="false">
      <c r="A4" s="2"/>
      <c r="B4" s="2"/>
      <c r="C4" s="4"/>
    </row>
    <row r="5" customFormat="false" ht="15.75" hidden="false" customHeight="false" outlineLevel="0" collapsed="false">
      <c r="A5" s="2"/>
      <c r="B5" s="5" t="s">
        <v>3</v>
      </c>
      <c r="C5" s="4" t="s">
        <v>4</v>
      </c>
    </row>
    <row r="6" customFormat="false" ht="15.75" hidden="false" customHeight="false" outlineLevel="0" collapsed="false">
      <c r="A6" s="2"/>
      <c r="B6" s="6"/>
      <c r="C6" s="6" t="s">
        <v>5</v>
      </c>
    </row>
    <row r="7" customFormat="false" ht="15.75" hidden="false" customHeight="false" outlineLevel="0" collapsed="false">
      <c r="A7" s="7" t="s">
        <v>6</v>
      </c>
      <c r="B7" s="7"/>
      <c r="C7" s="7"/>
    </row>
    <row r="8" customFormat="false" ht="15.75" hidden="false" customHeight="false" outlineLevel="0" collapsed="false">
      <c r="A8" s="7" t="s">
        <v>7</v>
      </c>
      <c r="B8" s="7"/>
      <c r="C8" s="7"/>
    </row>
    <row r="9" customFormat="false" ht="15.75" hidden="false" customHeight="false" outlineLevel="0" collapsed="false">
      <c r="A9" s="7" t="s">
        <v>8</v>
      </c>
      <c r="B9" s="7"/>
      <c r="C9" s="7"/>
    </row>
    <row r="10" customFormat="false" ht="15.75" hidden="false" customHeight="false" outlineLevel="0" collapsed="false">
      <c r="A10" s="8" t="s">
        <v>9</v>
      </c>
      <c r="B10" s="8"/>
      <c r="C10" s="8"/>
    </row>
    <row r="11" customFormat="false" ht="15.75" hidden="false" customHeight="false" outlineLevel="0" collapsed="false">
      <c r="A11" s="8" t="s">
        <v>10</v>
      </c>
      <c r="B11" s="8"/>
      <c r="C11" s="8"/>
    </row>
    <row r="12" customFormat="false" ht="15.75" hidden="false" customHeight="false" outlineLevel="0" collapsed="false">
      <c r="A12" s="2" t="s">
        <v>11</v>
      </c>
      <c r="B12" s="2"/>
      <c r="C12" s="2"/>
    </row>
    <row r="13" customFormat="false" ht="15.75" hidden="false" customHeight="false" outlineLevel="0" collapsed="false">
      <c r="A13" s="2" t="s">
        <v>12</v>
      </c>
      <c r="B13" s="2"/>
      <c r="C13" s="2"/>
    </row>
    <row r="14" customFormat="false" ht="15.75" hidden="false" customHeight="false" outlineLevel="0" collapsed="false">
      <c r="A14" s="2" t="s">
        <v>13</v>
      </c>
      <c r="B14" s="2"/>
      <c r="C14" s="2"/>
    </row>
    <row r="15" customFormat="false" ht="15.75" hidden="false" customHeight="false" outlineLevel="0" collapsed="false">
      <c r="A15" s="2" t="s">
        <v>14</v>
      </c>
      <c r="B15" s="2"/>
      <c r="C15" s="2"/>
    </row>
    <row r="16" customFormat="false" ht="15.75" hidden="false" customHeight="false" outlineLevel="0" collapsed="false">
      <c r="A16" s="9" t="s">
        <v>15</v>
      </c>
      <c r="B16" s="9"/>
      <c r="C16" s="10" t="n">
        <f aca="false">SUM(C17:C19)</f>
        <v>3074.53333333333</v>
      </c>
    </row>
    <row r="17" customFormat="false" ht="15.75" hidden="false" customHeight="false" outlineLevel="0" collapsed="false">
      <c r="A17" s="11" t="s">
        <v>16</v>
      </c>
      <c r="B17" s="11"/>
      <c r="C17" s="12" t="n">
        <f aca="false">134*70*1.6/15</f>
        <v>1000.53333333333</v>
      </c>
    </row>
    <row r="18" customFormat="false" ht="30.75" hidden="false" customHeight="true" outlineLevel="0" collapsed="false">
      <c r="A18" s="13" t="s">
        <v>17</v>
      </c>
      <c r="B18" s="13"/>
      <c r="C18" s="12" t="n">
        <f aca="false">20*57*1.6</f>
        <v>1824</v>
      </c>
    </row>
    <row r="19" customFormat="false" ht="15.75" hidden="false" customHeight="false" outlineLevel="0" collapsed="false">
      <c r="A19" s="11" t="s">
        <v>18</v>
      </c>
      <c r="B19" s="11"/>
      <c r="C19" s="12" t="n">
        <v>250</v>
      </c>
    </row>
    <row r="20" customFormat="false" ht="15.75" hidden="false" customHeight="false" outlineLevel="0" collapsed="false">
      <c r="A20" s="14" t="s">
        <v>19</v>
      </c>
      <c r="B20" s="14"/>
      <c r="C20" s="15" t="n">
        <f aca="false">SUM(C21:C22)</f>
        <v>978.850666666667</v>
      </c>
    </row>
    <row r="21" customFormat="false" ht="15.75" hidden="false" customHeight="false" outlineLevel="0" collapsed="false">
      <c r="A21" s="16" t="s">
        <v>20</v>
      </c>
      <c r="B21" s="16"/>
      <c r="C21" s="12" t="n">
        <f aca="false">C16*30/100</f>
        <v>922.36</v>
      </c>
    </row>
    <row r="22" customFormat="false" ht="15.75" hidden="false" customHeight="false" outlineLevel="0" collapsed="false">
      <c r="A22" s="11" t="s">
        <v>21</v>
      </c>
      <c r="B22" s="11"/>
      <c r="C22" s="12" t="n">
        <f aca="false">(C17+C18)*0.02</f>
        <v>56.4906666666667</v>
      </c>
    </row>
    <row r="23" customFormat="false" ht="15.75" hidden="false" customHeight="false" outlineLevel="0" collapsed="false">
      <c r="A23" s="17" t="s">
        <v>22</v>
      </c>
      <c r="B23" s="17"/>
      <c r="C23" s="15" t="n">
        <f aca="false">SUM(C24:C25)</f>
        <v>1209</v>
      </c>
    </row>
    <row r="24" customFormat="false" ht="15.75" hidden="false" customHeight="false" outlineLevel="0" collapsed="false">
      <c r="A24" s="16" t="s">
        <v>23</v>
      </c>
      <c r="B24" s="16"/>
      <c r="C24" s="12" t="n">
        <v>789</v>
      </c>
    </row>
    <row r="25" customFormat="false" ht="15.75" hidden="false" customHeight="false" outlineLevel="0" collapsed="false">
      <c r="A25" s="11" t="s">
        <v>24</v>
      </c>
      <c r="B25" s="11"/>
      <c r="C25" s="12" t="n">
        <v>420</v>
      </c>
    </row>
    <row r="26" customFormat="false" ht="15.75" hidden="false" customHeight="false" outlineLevel="0" collapsed="false">
      <c r="A26" s="17" t="s">
        <v>25</v>
      </c>
      <c r="B26" s="17"/>
      <c r="C26" s="15" t="n">
        <f aca="false">SUM(C27:C36)</f>
        <v>24707.7866666667</v>
      </c>
    </row>
    <row r="27" customFormat="false" ht="34.5" hidden="false" customHeight="true" outlineLevel="0" collapsed="false">
      <c r="A27" s="13" t="s">
        <v>26</v>
      </c>
      <c r="B27" s="13"/>
      <c r="C27" s="12" t="n">
        <f aca="false">(C17+C18)*10/100</f>
        <v>282.453333333333</v>
      </c>
    </row>
    <row r="28" customFormat="false" ht="15.75" hidden="false" customHeight="false" outlineLevel="0" collapsed="false">
      <c r="A28" s="11" t="s">
        <v>27</v>
      </c>
      <c r="B28" s="11"/>
      <c r="C28" s="12" t="n">
        <v>500</v>
      </c>
    </row>
    <row r="29" customFormat="false" ht="15.75" hidden="false" customHeight="false" outlineLevel="0" collapsed="false">
      <c r="A29" s="11" t="s">
        <v>28</v>
      </c>
      <c r="B29" s="11"/>
      <c r="C29" s="12" t="n">
        <v>150</v>
      </c>
    </row>
    <row r="30" customFormat="false" ht="24" hidden="false" customHeight="true" outlineLevel="0" collapsed="false">
      <c r="A30" s="18" t="s">
        <v>29</v>
      </c>
      <c r="B30" s="18"/>
      <c r="C30" s="19" t="n">
        <f aca="false">800000*20/100/12/15*3</f>
        <v>2666.66666666667</v>
      </c>
    </row>
    <row r="31" customFormat="false" ht="31.5" hidden="false" customHeight="true" outlineLevel="0" collapsed="false">
      <c r="A31" s="13" t="s">
        <v>30</v>
      </c>
      <c r="B31" s="13"/>
      <c r="C31" s="19" t="n">
        <f aca="false">C30</f>
        <v>2666.66666666667</v>
      </c>
      <c r="D31" s="2"/>
    </row>
    <row r="32" customFormat="false" ht="50.25" hidden="false" customHeight="true" outlineLevel="0" collapsed="false">
      <c r="A32" s="13" t="s">
        <v>31</v>
      </c>
      <c r="B32" s="13"/>
      <c r="C32" s="19" t="n">
        <f aca="false">179*43</f>
        <v>7697</v>
      </c>
      <c r="D32" s="2"/>
      <c r="O32" s="0" t="s">
        <v>32</v>
      </c>
    </row>
    <row r="33" customFormat="false" ht="29.25" hidden="false" customHeight="true" outlineLevel="0" collapsed="false">
      <c r="A33" s="13" t="s">
        <v>33</v>
      </c>
      <c r="B33" s="13"/>
      <c r="C33" s="12" t="n">
        <f aca="false">31100*10/100</f>
        <v>3110</v>
      </c>
      <c r="D33" s="2"/>
    </row>
    <row r="34" customFormat="false" ht="31.5" hidden="false" customHeight="true" outlineLevel="0" collapsed="false">
      <c r="A34" s="13" t="s">
        <v>34</v>
      </c>
      <c r="B34" s="13"/>
      <c r="C34" s="12" t="n">
        <v>1605</v>
      </c>
      <c r="D34" s="2"/>
    </row>
    <row r="35" customFormat="false" ht="32.85" hidden="false" customHeight="true" outlineLevel="0" collapsed="false">
      <c r="A35" s="20" t="s">
        <v>35</v>
      </c>
      <c r="B35" s="20"/>
      <c r="C35" s="12" t="n">
        <v>4719</v>
      </c>
      <c r="D35" s="2"/>
    </row>
    <row r="36" customFormat="false" ht="45.75" hidden="false" customHeight="true" outlineLevel="0" collapsed="false">
      <c r="A36" s="13" t="s">
        <v>36</v>
      </c>
      <c r="B36" s="13"/>
      <c r="C36" s="12" t="n">
        <v>1311</v>
      </c>
      <c r="D36" s="2"/>
    </row>
    <row r="37" customFormat="false" ht="15.75" hidden="false" customHeight="false" outlineLevel="0" collapsed="false">
      <c r="A37" s="14" t="s">
        <v>37</v>
      </c>
      <c r="B37" s="14"/>
      <c r="C37" s="15" t="n">
        <f aca="false">SUM(C39:C41)</f>
        <v>1930.09</v>
      </c>
      <c r="D37" s="2"/>
    </row>
    <row r="38" customFormat="false" ht="15.75" hidden="false" customHeight="false" outlineLevel="0" collapsed="false">
      <c r="A38" s="21" t="s">
        <v>38</v>
      </c>
      <c r="B38" s="22"/>
      <c r="C38" s="12" t="n">
        <f aca="false">140*18/12/15*3</f>
        <v>42</v>
      </c>
      <c r="D38" s="2"/>
    </row>
    <row r="39" customFormat="false" ht="15.75" hidden="false" customHeight="false" outlineLevel="0" collapsed="false">
      <c r="A39" s="16" t="s">
        <v>39</v>
      </c>
      <c r="B39" s="16"/>
      <c r="C39" s="12" t="n">
        <f aca="false">80*6/12/15*3</f>
        <v>8</v>
      </c>
      <c r="D39" s="2"/>
    </row>
    <row r="40" customFormat="false" ht="15.75" hidden="false" customHeight="false" outlineLevel="0" collapsed="false">
      <c r="A40" s="16" t="s">
        <v>40</v>
      </c>
      <c r="B40" s="16"/>
      <c r="C40" s="12" t="n">
        <f aca="false">80.9*6/12/15*3</f>
        <v>8.09</v>
      </c>
      <c r="D40" s="2"/>
    </row>
    <row r="41" customFormat="false" ht="15.75" hidden="false" customHeight="false" outlineLevel="0" collapsed="false">
      <c r="A41" s="16" t="s">
        <v>41</v>
      </c>
      <c r="B41" s="16"/>
      <c r="C41" s="12" t="n">
        <f aca="false">31900*6/100</f>
        <v>1914</v>
      </c>
      <c r="D41" s="2"/>
    </row>
    <row r="42" customFormat="false" ht="6.75" hidden="false" customHeight="true" outlineLevel="0" collapsed="false">
      <c r="A42" s="23"/>
      <c r="B42" s="23"/>
      <c r="C42" s="24"/>
    </row>
    <row r="43" customFormat="false" ht="15.75" hidden="false" customHeight="false" outlineLevel="0" collapsed="false">
      <c r="A43" s="25" t="s">
        <v>42</v>
      </c>
      <c r="B43" s="25"/>
      <c r="C43" s="26" t="n">
        <f aca="false">C16+C20+C23+C26+C37</f>
        <v>31900.2606666667</v>
      </c>
    </row>
    <row r="45" customFormat="false" ht="15.75" hidden="false" customHeight="false" outlineLevel="0" collapsed="false">
      <c r="A45" s="2" t="s">
        <v>43</v>
      </c>
      <c r="B45" s="2"/>
      <c r="C45" s="2" t="s">
        <v>44</v>
      </c>
    </row>
  </sheetData>
  <mergeCells count="35">
    <mergeCell ref="A1:C1"/>
    <mergeCell ref="B2:C2"/>
    <mergeCell ref="B3:C3"/>
    <mergeCell ref="A7:C7"/>
    <mergeCell ref="A8:C8"/>
    <mergeCell ref="A9:C9"/>
    <mergeCell ref="A10:C10"/>
    <mergeCell ref="A11:C11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3:B43"/>
  </mergeCells>
  <printOptions headings="false" gridLines="false" gridLinesSet="true" horizontalCentered="false" verticalCentered="false"/>
  <pageMargins left="0.590277777777778" right="0.590277777777778" top="0.196527777777778" bottom="0.39375" header="0.511805555555555" footer="0.511805555555555"/>
  <pageSetup paperSize="9" scale="63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>admin</cp:lastModifiedBy>
  <cp:lastPrinted>2018-06-04T16:32:28Z</cp:lastPrinted>
  <dcterms:modified xsi:type="dcterms:W3CDTF">2018-06-04T16:40:45Z</dcterms:modified>
  <cp:revision>0</cp:revision>
  <dc:subject/>
  <dc:title/>
</cp:coreProperties>
</file>